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96" windowWidth="13392" windowHeight="10548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<sst xmlns="http://schemas.openxmlformats.org/spreadsheetml/2006/main" count="51" uniqueCount="44">
  <si>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</si>
  <si>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</si>
  <si>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</si>
  <si>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</si>
  <si>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</si>
  <si>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</si>
  <si>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</si>
  <si>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</si>
  <si>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</si>
  <si>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</si>
  <si>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</si>
  <si>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</si>
  <si>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</si>
  <si>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</si>
  <si>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2017/18</t>
  </si>
  <si>
    <t>2018/19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</si>
  <si>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</si>
  <si>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</si>
  <si>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</si>
  <si>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</si>
  <si>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</si>
  <si>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</si>
  <si>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</si>
  <si>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</si>
  <si>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</si>
  <si>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</si>
  <si>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</si>
  <si>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</si>
  <si>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</si>
  <si>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</si>
  <si>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</si>
  <si>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</si>
  <si>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</si>
  <si>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</si>
  <si>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</si>
  <si>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</si>
  <si>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</si>
  <si>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a breakdown of approved reserves on the next tab if the total reserves (Box 7) figure is more than twice the annual precept/rates &amp; levies value (Box 2).
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</si>
  <si>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</si>
  <si>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</si>
  <si>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t>17/18 year included website grant funding of £2245.00, Lane eatage reduced by £21 in 2018/19 year, additional rental income of £20.00 received to cover 2019/20 year..   Central Government grant reduced by £53.00 in 2018/19 and wayleave payment reduced by £11 in 2018/19.</t>
  </si>
  <si>
    <t>Increased by £47.79, Stationery: £13.72 Ins Premium, £20.00 website management fees, £290.00 YLCA Subs (non paid in 17/18), VAT £151.38 &amp; £773.29, purchase of IT equip't. Reduced by £5.00, course fees, £496.58 travel/postage, £23.00 internal audit fee reduction, £1600.00 purchase of notice boards in 2017/18, £78.79 paint for phone box, Otherwise less than £200.00 variance.</t>
  </si>
  <si>
    <t>Increased by:  £42.00 PAYE balancing payment for 2017/18, £173.08 Sal arrears, 4/16-12/18, £555.00 extra hours for website set up, £288.00 PAYE on salary arrears. Otherwise within £200.00 margin.</t>
  </si>
  <si>
    <t xml:space="preserve">Moss and District Parish Council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</si>
</sst>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PageLayoutView="0" workbookViewId="0" topLeftCell="A1">
      <selection activeCell="F3" sqref="F3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7.25">
      <c r="A1" s="42" t="s">
        <v>18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9"/>
    </row>
    <row r="2" spans="1:13" ht="15">
      <c r="A2" s="29" t="s">
        <v>19</v>
      </c>
      <c r="B2" s="24"/>
      <c r="C2" s="37" t="s">
        <v>43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20</v>
      </c>
      <c r="C3" s="36"/>
      <c r="L3" s="9"/>
    </row>
    <row r="4" ht="13.5">
      <c r="A4" s="1" t="s">
        <v>39</v>
      </c>
    </row>
    <row r="5" spans="1:13" ht="83.25" customHeight="1">
      <c r="A5" s="49" t="s">
        <v>37</v>
      </c>
      <c r="B5" s="50"/>
      <c r="C5" s="50"/>
      <c r="D5" s="50"/>
      <c r="E5" s="50"/>
      <c r="F5" s="50"/>
      <c r="G5" s="50"/>
      <c r="H5" s="50"/>
      <c r="M5" s="25"/>
    </row>
    <row r="6" ht="13.5">
      <c r="A6" s="30"/>
    </row>
    <row r="7" spans="1:14" ht="13.5">
      <c r="A7" s="30"/>
      <c r="D7" s="4"/>
      <c r="F7" s="4"/>
      <c r="N7" s="27"/>
    </row>
    <row r="8" spans="4:14" ht="27">
      <c r="D8" s="38" t="s">
        <v>14</v>
      </c>
      <c r="E8" s="27"/>
      <c r="F8" s="38" t="s">
        <v>15</v>
      </c>
      <c r="G8" s="38" t="s">
        <v>0</v>
      </c>
      <c r="H8" s="38" t="s">
        <v>0</v>
      </c>
      <c r="I8" s="38"/>
      <c r="J8" s="38"/>
      <c r="K8" s="38"/>
      <c r="L8" s="39" t="s">
        <v>17</v>
      </c>
      <c r="M8" s="10" t="s">
        <v>10</v>
      </c>
      <c r="N8" s="40" t="s">
        <v>36</v>
      </c>
    </row>
    <row r="9" spans="4:14" ht="13.5">
      <c r="D9" s="38" t="s">
        <v>1</v>
      </c>
      <c r="E9" s="27"/>
      <c r="F9" s="38" t="s">
        <v>1</v>
      </c>
      <c r="G9" s="38" t="s">
        <v>1</v>
      </c>
      <c r="H9" s="38" t="s">
        <v>16</v>
      </c>
      <c r="I9" s="38"/>
      <c r="J9" s="38"/>
      <c r="K9" s="27"/>
      <c r="L9" s="27"/>
      <c r="N9" s="23"/>
    </row>
    <row r="10" spans="4:14" ht="14.25" thickBot="1">
      <c r="D10" s="4"/>
      <c r="E10" s="4"/>
      <c r="N10" s="23"/>
    </row>
    <row r="11" spans="1:14" ht="44.25" customHeight="1" thickBot="1">
      <c r="A11" s="45" t="s">
        <v>2</v>
      </c>
      <c r="B11" s="45"/>
      <c r="C11" s="45"/>
      <c r="D11" s="8">
        <v>13057</v>
      </c>
      <c r="F11" s="8">
        <v>14278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4.25" thickBot="1">
      <c r="D12" s="5"/>
      <c r="F12" s="5"/>
      <c r="N12" s="23"/>
    </row>
    <row r="13" spans="1:14" ht="31.5" customHeight="1" thickBot="1">
      <c r="A13" s="46" t="s">
        <v>22</v>
      </c>
      <c r="B13" s="47"/>
      <c r="C13" s="48"/>
      <c r="D13" s="8">
        <v>5964</v>
      </c>
      <c r="F13" s="8">
        <v>5964</v>
      </c>
      <c r="G13" s="5">
        <f>F13-D13</f>
        <v>0</v>
      </c>
      <c r="H13" s="6">
        <f>IF((D13&gt;F13),(D13-F13)/D13,IF(D13&lt;F13,-(D13-F13)/D13,IF(D13=F13,0)))</f>
        <v>0</v>
      </c>
      <c r="I13" s="3">
        <f>IF(D13-F13&lt;200,0,IF(D13-F13&gt;200,1,IF(D13-F13=200,1)))</f>
        <v>0</v>
      </c>
      <c r="J13" s="3">
        <f>IF(F13-D13&lt;200,0,IF(F13-D13&gt;200,1,IF(F13-D13=200,1)))</f>
        <v>0</v>
      </c>
      <c r="K13" s="4">
        <f>IF(H13&lt;0.15,0,IF(H13&gt;0.15,1,IF(H13=0.15,1)))</f>
        <v>0</v>
      </c>
      <c r="L13" s="4" t="str">
        <f>IF(H13&lt;15%,"NO","YES")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4.25" thickBot="1">
      <c r="D14" s="5"/>
      <c r="F14" s="5"/>
      <c r="G14" s="5"/>
      <c r="H14" s="6"/>
      <c r="K14" s="4"/>
      <c r="L14" s="4"/>
      <c r="N14" s="23"/>
    </row>
    <row r="15" spans="1:14" ht="52.5" customHeight="1" thickBot="1">
      <c r="A15" s="44" t="s">
        <v>3</v>
      </c>
      <c r="B15" s="44"/>
      <c r="C15" s="44"/>
      <c r="D15" s="8">
        <v>2537</v>
      </c>
      <c r="F15" s="8">
        <v>226</v>
      </c>
      <c r="G15" s="5">
        <f>F15-D15</f>
        <v>-2311</v>
      </c>
      <c r="H15" s="6">
        <f>IF((D15&gt;F15),(D15-F15)/D15,IF(D15&lt;F15,-(D15-F15)/D15,IF(D15=F15,0)))</f>
        <v>0.9109184075679937</v>
      </c>
      <c r="I15" s="3">
        <f>IF(D15-F15&lt;200,0,IF(D15-F15&gt;200,1,IF(D15-F15=200,1)))</f>
        <v>1</v>
      </c>
      <c r="J15" s="3">
        <f>IF(F15-D15&lt;200,0,IF(F15-D15&gt;200,1,IF(F15-D15=200,1)))</f>
        <v>0</v>
      </c>
      <c r="K15" s="4">
        <f>IF(H15&lt;0.15,0,IF(H15&gt;0.15,1,IF(H15=0.15,1)))</f>
        <v>1</v>
      </c>
      <c r="L15" s="4" t="str">
        <f>IF(H15&lt;15%,"NO","YES")</f>
        <v>YES</v>
      </c>
      <c r="M15" s="10" t="str">
        <f>IF((L15="YES")*AND(I15+J15&lt;1),"Explanation not required, difference less than £200"," ")</f>
        <v> </v>
      </c>
      <c r="N15" s="13" t="s">
        <v>40</v>
      </c>
    </row>
    <row r="16" spans="4:14" ht="14.25" thickBot="1">
      <c r="D16" s="5"/>
      <c r="F16" s="5"/>
      <c r="G16" s="5"/>
      <c r="H16" s="6"/>
      <c r="K16" s="4"/>
      <c r="L16" s="4"/>
      <c r="N16" s="23"/>
    </row>
    <row r="17" spans="1:14" ht="53.25" customHeight="1" thickBot="1">
      <c r="A17" s="44" t="s">
        <v>4</v>
      </c>
      <c r="B17" s="44"/>
      <c r="C17" s="44"/>
      <c r="D17" s="8">
        <v>1876</v>
      </c>
      <c r="F17" s="8">
        <v>2871</v>
      </c>
      <c r="G17" s="5">
        <f>F17-D17</f>
        <v>995</v>
      </c>
      <c r="H17" s="6">
        <f>IF((D17&gt;F17),(D17-F17)/D17,IF(D17&lt;F17,-(D17-F17)/D17,IF(D17=F17,0)))</f>
        <v>0.5303837953091685</v>
      </c>
      <c r="I17" s="3">
        <f>IF(D17-F17&lt;200,0,IF(D17-F17&gt;200,1,IF(D17-F17=200,1)))</f>
        <v>0</v>
      </c>
      <c r="J17" s="3">
        <f>IF(F17-D17&lt;200,0,IF(F17-D17&gt;200,1,IF(F17-D17=200,1)))</f>
        <v>1</v>
      </c>
      <c r="K17" s="4">
        <f>IF(H17&lt;0.15,0,IF(H17&gt;0.15,1,IF(H17=0.15,1)))</f>
        <v>1</v>
      </c>
      <c r="L17" s="4" t="str">
        <f>IF(H17&lt;15%,"NO","YES")</f>
        <v>YES</v>
      </c>
      <c r="M17" s="10" t="str">
        <f>IF((L17="YES")*AND(I17+J17&lt;1),"Explanation not required, difference less than £200"," ")</f>
        <v> </v>
      </c>
      <c r="N17" s="13" t="s">
        <v>42</v>
      </c>
    </row>
    <row r="18" spans="4:14" ht="14.2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4" t="s">
        <v>7</v>
      </c>
      <c r="B19" s="44"/>
      <c r="C19" s="44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IF(H19&lt;15%,"NO","YES")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4.25" thickBot="1">
      <c r="D20" s="5"/>
      <c r="F20" s="5"/>
      <c r="G20" s="5"/>
      <c r="H20" s="6"/>
      <c r="K20" s="4"/>
      <c r="L20" s="4"/>
      <c r="N20" s="23"/>
    </row>
    <row r="21" spans="1:14" ht="81" customHeight="1" thickBot="1">
      <c r="A21" s="44" t="s">
        <v>23</v>
      </c>
      <c r="B21" s="44"/>
      <c r="C21" s="44"/>
      <c r="D21" s="8">
        <v>5404</v>
      </c>
      <c r="F21" s="8">
        <v>4520</v>
      </c>
      <c r="G21" s="5">
        <f>F21-D21</f>
        <v>-884</v>
      </c>
      <c r="H21" s="6">
        <f>IF((D21&gt;F21),(D21-F21)/D21,IF(D21&lt;F21,-(D21-F21)/D21,IF(D21=F21,0)))</f>
        <v>0.16358253145817914</v>
      </c>
      <c r="I21" s="3">
        <f>IF(D21-F21&lt;200,0,IF(D21-F21&gt;200,1,IF(D21-F21=200,1)))</f>
        <v>1</v>
      </c>
      <c r="J21" s="3">
        <f>IF(F21-D21&lt;200,0,IF(F21-D21&gt;200,1,IF(F21-D21=200,1)))</f>
        <v>0</v>
      </c>
      <c r="K21" s="4">
        <f>IF(H21&lt;0.15,0,IF(H21&gt;0.15,1,IF(H21=0.15,1)))</f>
        <v>1</v>
      </c>
      <c r="L21" s="4" t="str">
        <f>IF(H21&lt;15%,"NO","YES")</f>
        <v>YES</v>
      </c>
      <c r="M21" s="10" t="str">
        <f>IF((L21="YES")*AND(I21+J21&lt;1),"Explanation not required, difference less than £200"," ")</f>
        <v> </v>
      </c>
      <c r="N21" s="13" t="s">
        <v>41</v>
      </c>
    </row>
    <row r="22" spans="4:14" ht="14.2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14278</v>
      </c>
      <c r="F23" s="2">
        <f>F11+F13+F15-F17-F19-F21</f>
        <v>13077</v>
      </c>
      <c r="G23" s="5"/>
      <c r="H23" s="6"/>
      <c r="K23" s="4"/>
      <c r="L23" s="4"/>
      <c r="M23" s="14" t="s">
        <v>12</v>
      </c>
      <c r="N23" s="23"/>
    </row>
    <row r="24" spans="1:14" s="17" customFormat="1" ht="54.75">
      <c r="A24" s="16"/>
      <c r="D24" s="18"/>
      <c r="F24" s="18"/>
      <c r="G24" s="5"/>
      <c r="H24" s="19"/>
      <c r="K24" s="20"/>
      <c r="L24" s="21" t="str">
        <f>IF(F23&gt;(2*F13),"YES","NO")</f>
        <v>YES</v>
      </c>
      <c r="M24" s="22" t="str">
        <f>IF(F23&gt;(2*F13),"EXPLANATION REQUIRED ON RESERVES TAB AS TO WHY CARRY FORWARD RESERVES ARE GREATER THAN TWICE INCOME FROM LOCAL TAXATION/LEVIES"," ")</f>
        <v>EXPLANATION REQUIRED ON RESERVES TAB AS TO WHY CARRY FORWARD RESERVES ARE GREATER THAN TWICE INCOME FROM LOCAL TAXATION/LEVIES</v>
      </c>
      <c r="N24" s="28"/>
    </row>
    <row r="25" spans="4:14" ht="14.2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4" t="s">
        <v>9</v>
      </c>
      <c r="B26" s="44"/>
      <c r="C26" s="44"/>
      <c r="D26" s="8">
        <v>14278</v>
      </c>
      <c r="F26" s="8">
        <v>130477</v>
      </c>
      <c r="G26" s="5"/>
      <c r="H26" s="6"/>
      <c r="K26" s="4"/>
      <c r="L26" s="4"/>
      <c r="M26" s="15" t="s">
        <v>12</v>
      </c>
      <c r="N26" s="23"/>
    </row>
    <row r="27" spans="4:14" ht="14.2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4" t="s">
        <v>8</v>
      </c>
      <c r="B28" s="44"/>
      <c r="C28" s="44"/>
      <c r="D28" s="8">
        <v>3432</v>
      </c>
      <c r="F28" s="8">
        <v>3432</v>
      </c>
      <c r="G28" s="5">
        <f>F28-D28</f>
        <v>0</v>
      </c>
      <c r="H28" s="6">
        <f>IF((D28&gt;F28),(D28-F28)/D28,IF(D28&lt;F28,-(D28-F28)/D28,IF(D28=F28,0)))</f>
        <v>0</v>
      </c>
      <c r="I28" s="3">
        <f>IF(D28-F28&lt;200,0,IF(D28-F28&gt;200,1,IF(D28-F28=200,1)))</f>
        <v>0</v>
      </c>
      <c r="J28" s="3">
        <f>IF(F28-D28&lt;200,0,IF(F28-D28&gt;200,1,IF(F28-D28=200,1)))</f>
        <v>0</v>
      </c>
      <c r="K28" s="4">
        <f>IF(H28&lt;0.15,0,IF(H28&gt;0.15,1,IF(H28=0.15,1)))</f>
        <v>0</v>
      </c>
      <c r="L28" s="4" t="str">
        <f>IF(H28&lt;15%,"NO","YES")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4.2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4" t="s">
        <v>6</v>
      </c>
      <c r="B30" s="44"/>
      <c r="C30" s="44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IF(H30&lt;15%,"NO","YES")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3.5">
      <c r="H31" s="6"/>
      <c r="K31" s="4"/>
      <c r="L31" s="4"/>
      <c r="N31" s="23"/>
    </row>
    <row r="32" ht="13.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3.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3.5">
      <c r="C36" s="11" t="s">
        <v>21</v>
      </c>
    </row>
  </sheetData>
  <sheetProtection/>
  <mergeCells count="11"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  <mergeCell ref="A5:H5"/>
    <mergeCell ref="A19:C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H7" sqref="H7"/>
    </sheetView>
  </sheetViews>
  <sheetFormatPr defaultColWidth="9.140625" defaultRowHeight="15"/>
  <sheetData>
    <row r="1" ht="15.75" customHeight="1">
      <c r="A1" s="32" t="s">
        <v>24</v>
      </c>
    </row>
    <row r="2" ht="15.75" customHeight="1">
      <c r="A2" s="41" t="s">
        <v>38</v>
      </c>
    </row>
    <row r="3" ht="14.25">
      <c r="A3" t="s">
        <v>25</v>
      </c>
    </row>
    <row r="5" spans="4:6" ht="14.25">
      <c r="D5" s="31" t="s">
        <v>1</v>
      </c>
      <c r="E5" s="31" t="s">
        <v>1</v>
      </c>
      <c r="F5" s="31" t="s">
        <v>1</v>
      </c>
    </row>
    <row r="6" ht="14.25">
      <c r="A6" s="31" t="s">
        <v>26</v>
      </c>
    </row>
    <row r="7" spans="2:4" ht="14.25">
      <c r="B7" s="34" t="s">
        <v>29</v>
      </c>
      <c r="D7" s="34"/>
    </row>
    <row r="8" spans="2:4" ht="15" customHeight="1">
      <c r="B8" s="34" t="s">
        <v>30</v>
      </c>
      <c r="D8" s="34"/>
    </row>
    <row r="9" spans="2:4" ht="14.25">
      <c r="B9" s="34" t="s">
        <v>31</v>
      </c>
      <c r="D9" s="34"/>
    </row>
    <row r="10" spans="2:4" ht="14.25">
      <c r="B10" s="34" t="s">
        <v>32</v>
      </c>
      <c r="D10" s="34"/>
    </row>
    <row r="11" spans="2:4" ht="14.25">
      <c r="B11" s="34" t="s">
        <v>33</v>
      </c>
      <c r="D11" s="34"/>
    </row>
    <row r="12" spans="2:4" ht="14.25">
      <c r="B12" s="34" t="s">
        <v>34</v>
      </c>
      <c r="D12" s="34"/>
    </row>
    <row r="13" spans="2:4" ht="14.25">
      <c r="B13" s="34" t="s">
        <v>35</v>
      </c>
      <c r="D13" s="34"/>
    </row>
    <row r="14" ht="14.25">
      <c r="E14" s="33">
        <f>SUM(D7:D13)</f>
        <v>0</v>
      </c>
    </row>
    <row r="16" spans="1:4" ht="14.25">
      <c r="A16" s="31" t="s">
        <v>27</v>
      </c>
      <c r="D16" s="34"/>
    </row>
    <row r="17" ht="14.25">
      <c r="E17" s="33">
        <f>D16</f>
        <v>0</v>
      </c>
    </row>
    <row r="18" spans="1:6" ht="15" thickBot="1">
      <c r="A18" s="31" t="s">
        <v>28</v>
      </c>
      <c r="F18" s="35">
        <f>E14+E17</f>
        <v>0</v>
      </c>
    </row>
    <row r="19" ht="1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User</cp:lastModifiedBy>
  <cp:lastPrinted>2019-05-22T11:19:59Z</cp:lastPrinted>
  <dcterms:created xsi:type="dcterms:W3CDTF">2012-07-11T10:01:28Z</dcterms:created>
  <dcterms:modified xsi:type="dcterms:W3CDTF">2019-05-22T11:21:44Z</dcterms:modified>
  <cp:category/>
  <cp:version/>
  <cp:contentType/>
  <cp:contentStatus/>
</cp:coreProperties>
</file>